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240" windowHeight="11925"/>
  </bookViews>
  <sheets>
    <sheet name="Лист1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/>
  <c r="H25"/>
  <c r="H24"/>
  <c r="H23"/>
  <c r="H22"/>
  <c r="H21"/>
  <c r="H20"/>
  <c r="H19"/>
  <c r="H14"/>
  <c r="H13"/>
  <c r="H12"/>
  <c r="H11"/>
  <c r="H10"/>
  <c r="H9"/>
  <c r="H8"/>
  <c r="H7"/>
  <c r="G36" l="1"/>
  <c r="G35"/>
  <c r="H36" l="1"/>
  <c r="H35"/>
  <c r="H34"/>
  <c r="G34" s="1"/>
  <c r="H33"/>
  <c r="G33" s="1"/>
  <c r="H32"/>
  <c r="G32" s="1"/>
  <c r="F31"/>
  <c r="G31" s="1"/>
  <c r="H31" s="1"/>
  <c r="G26"/>
  <c r="F25"/>
  <c r="G25" s="1"/>
  <c r="F24"/>
  <c r="G24" s="1"/>
  <c r="G23"/>
  <c r="F22"/>
  <c r="G22" s="1"/>
  <c r="F21"/>
  <c r="G21" s="1"/>
  <c r="G20"/>
  <c r="G19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<sst xmlns="http://schemas.openxmlformats.org/spreadsheetml/2006/main" count="125" uniqueCount="56">
  <si>
    <t>№</t>
  </si>
  <si>
    <t>У4100-0/1</t>
  </si>
  <si>
    <t>639/1</t>
  </si>
  <si>
    <t>-</t>
  </si>
  <si>
    <t>У4101-0</t>
  </si>
  <si>
    <t>У4102-0</t>
  </si>
  <si>
    <t>У4103-0 (Т4103-0)</t>
  </si>
  <si>
    <t>У4104-0 (Т4104-300)</t>
  </si>
  <si>
    <t>А-560</t>
  </si>
  <si>
    <t>Т4105-0 (П4205-0)</t>
  </si>
  <si>
    <t>У4106-0</t>
  </si>
  <si>
    <t>Т4107-300</t>
  </si>
  <si>
    <t>К-137</t>
  </si>
  <si>
    <t>Т4101-230</t>
  </si>
  <si>
    <t>К-405</t>
  </si>
  <si>
    <t>У4100-0/2</t>
  </si>
  <si>
    <t>А-350</t>
  </si>
  <si>
    <t>К-420</t>
  </si>
  <si>
    <t>Т-4200-0</t>
  </si>
  <si>
    <t>Т-4201-0</t>
  </si>
  <si>
    <t>Т4202-0 (П4202-0)</t>
  </si>
  <si>
    <t>У4202-200</t>
  </si>
  <si>
    <t>Т4203-0</t>
  </si>
  <si>
    <t>Т4204-50</t>
  </si>
  <si>
    <t>Т4205-0</t>
  </si>
  <si>
    <t>УЧ200-300</t>
  </si>
  <si>
    <t>Т4204-3 (35)</t>
  </si>
  <si>
    <t>RA-11025 Front landing gear</t>
  </si>
  <si>
    <t>RA-11025 Main left landing gear</t>
  </si>
  <si>
    <t>RA-11025 Main right landing gear</t>
  </si>
  <si>
    <t>Description</t>
  </si>
  <si>
    <t>P/N</t>
  </si>
  <si>
    <t>S/N</t>
  </si>
  <si>
    <t>Date of major repairs</t>
  </si>
  <si>
    <t>Operating time since the beginning of operation</t>
  </si>
  <si>
    <t>Operating time after the last repair</t>
  </si>
  <si>
    <t>Operating time between major repairs</t>
  </si>
  <si>
    <t>Inter-repair resource for landings</t>
  </si>
  <si>
    <t>Designated Landing resource</t>
  </si>
  <si>
    <t>Main right landing gear</t>
  </si>
  <si>
    <t>Front landing gear</t>
  </si>
  <si>
    <t>Main left landing gear</t>
  </si>
  <si>
    <t>shock strut</t>
  </si>
  <si>
    <t>Cart</t>
  </si>
  <si>
    <t>Landing gear extension/retraction cylinder</t>
  </si>
  <si>
    <t>Folding brace</t>
  </si>
  <si>
    <t>Padlock</t>
  </si>
  <si>
    <t>stabilizing shock absorber</t>
  </si>
  <si>
    <t>strut lock cylinder</t>
  </si>
  <si>
    <t>Strut with damping</t>
  </si>
  <si>
    <t>folding strut</t>
  </si>
  <si>
    <t>lock cylinder</t>
  </si>
  <si>
    <t>steering cylinder</t>
  </si>
  <si>
    <t>padlock</t>
  </si>
  <si>
    <t>axis</t>
  </si>
  <si>
    <t>rocking chair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</si>
</sst>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2" borderId="4" xfId="0" applyFill="1" applyBorder="1"/>
    <xf numFmtId="0" fontId="0" fillId="2" borderId="4" xfId="0" applyFill="1" applyBorder="1" applyAlignment="1">
      <alignment horizontal="right"/>
    </xf>
    <xf numFmtId="14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2" xfId="0" applyFill="1" applyBorder="1" applyAlignment="1">
      <alignment horizontal="right"/>
    </xf>
    <xf numFmtId="14" fontId="0" fillId="2" borderId="12" xfId="0" applyNumberForma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horizontal="right" vertical="center"/>
    </xf>
    <xf numFmtId="14" fontId="0" fillId="2" borderId="4" xfId="0" applyNumberForma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38"/>
  <sheetViews>
    <sheetView tabSelected="1" workbookViewId="0">
      <selection activeCell="C29" sqref="C29"/>
    </sheetView>
  </sheetViews>
  <sheetFormatPr baseColWidth="10" defaultColWidth="9.140625" defaultRowHeight="15"/>
  <cols>
    <col min="1" max="1" width="4.140625" style="30" customWidth="1"/>
    <col min="2" max="2" width="32.5703125" customWidth="1"/>
    <col min="3" max="3" width="20.85546875" customWidth="1"/>
    <col min="4" max="4" width="10.5703125" customWidth="1"/>
    <col min="5" max="5" width="13.140625" customWidth="1"/>
    <col min="6" max="6" width="13.5703125" customWidth="1"/>
    <col min="7" max="7" width="11.7109375" customWidth="1"/>
    <col min="8" max="8" width="10.28515625" customWidth="1"/>
    <col min="9" max="9" width="8.85546875" customWidth="1"/>
    <col min="10" max="10" width="10" customWidth="1"/>
  </cols>
  <sheetData>
    <row r="3" spans="1:10" ht="15.75" thickBot="1"/>
    <row r="4" spans="1:10" ht="15.75" thickBot="1">
      <c r="A4" s="45" t="s">
        <v>29</v>
      </c>
      <c r="B4" s="46"/>
      <c r="C4" s="46"/>
      <c r="D4" s="46"/>
      <c r="E4" s="46"/>
      <c r="F4" s="46"/>
      <c r="G4" s="46"/>
      <c r="H4" s="46"/>
      <c r="I4" s="46"/>
      <c r="J4" s="47"/>
    </row>
    <row r="5" spans="1:10" ht="90">
      <c r="A5" s="21" t="s">
        <v>0</v>
      </c>
      <c r="B5" s="1" t="s">
        <v>30</v>
      </c>
      <c r="C5" s="1" t="s">
        <v>31</v>
      </c>
      <c r="D5" s="2" t="s">
        <v>32</v>
      </c>
      <c r="E5" s="3" t="s">
        <v>33</v>
      </c>
      <c r="F5" s="2" t="s">
        <v>36</v>
      </c>
      <c r="G5" s="2" t="s">
        <v>34</v>
      </c>
      <c r="H5" s="2" t="s">
        <v>35</v>
      </c>
      <c r="I5" s="3" t="s">
        <v>37</v>
      </c>
      <c r="J5" s="22" t="s">
        <v>38</v>
      </c>
    </row>
    <row r="6" spans="1:10">
      <c r="A6" s="31">
        <v>0</v>
      </c>
      <c r="B6" s="4" t="s">
        <v>39</v>
      </c>
      <c r="C6" s="4" t="s">
        <v>1</v>
      </c>
      <c r="D6" s="5" t="s">
        <v>2</v>
      </c>
      <c r="E6" s="6" t="s">
        <v>3</v>
      </c>
      <c r="F6" s="6" t="s">
        <v>3</v>
      </c>
      <c r="G6" s="6" t="s">
        <v>3</v>
      </c>
      <c r="H6" s="6" t="s">
        <v>3</v>
      </c>
      <c r="I6" s="6" t="s">
        <v>3</v>
      </c>
      <c r="J6" s="23" t="s">
        <v>3</v>
      </c>
    </row>
    <row r="7" spans="1:10">
      <c r="A7" s="32">
        <v>1</v>
      </c>
      <c r="B7" s="7" t="s">
        <v>42</v>
      </c>
      <c r="C7" s="7" t="s">
        <v>4</v>
      </c>
      <c r="D7" s="8">
        <v>639</v>
      </c>
      <c r="E7" s="9">
        <v>39427</v>
      </c>
      <c r="F7" s="10">
        <v>3347</v>
      </c>
      <c r="G7" s="10">
        <f t="shared" ref="G7:G14" si="0">F7+H7</f>
        <v>5191</v>
      </c>
      <c r="H7" s="10">
        <f>1657+3+184</f>
        <v>1844</v>
      </c>
      <c r="I7" s="10">
        <v>2500</v>
      </c>
      <c r="J7" s="17">
        <v>12000</v>
      </c>
    </row>
    <row r="8" spans="1:10">
      <c r="A8" s="33">
        <v>2</v>
      </c>
      <c r="B8" s="7" t="s">
        <v>43</v>
      </c>
      <c r="C8" s="7" t="s">
        <v>5</v>
      </c>
      <c r="D8" s="8">
        <v>274</v>
      </c>
      <c r="E8" s="9">
        <v>39124</v>
      </c>
      <c r="F8" s="10">
        <v>8539</v>
      </c>
      <c r="G8" s="10">
        <f t="shared" si="0"/>
        <v>10383</v>
      </c>
      <c r="H8" s="10">
        <f>1657+3+184</f>
        <v>1844</v>
      </c>
      <c r="I8" s="10">
        <v>2500</v>
      </c>
      <c r="J8" s="28">
        <v>12000</v>
      </c>
    </row>
    <row r="9" spans="1:10" ht="30">
      <c r="A9" s="33">
        <v>3</v>
      </c>
      <c r="B9" s="37" t="s">
        <v>44</v>
      </c>
      <c r="C9" s="7" t="s">
        <v>6</v>
      </c>
      <c r="D9" s="8">
        <v>7340216</v>
      </c>
      <c r="E9" s="9">
        <v>34478</v>
      </c>
      <c r="F9" s="10">
        <v>6934</v>
      </c>
      <c r="G9" s="10">
        <f t="shared" si="0"/>
        <v>11135</v>
      </c>
      <c r="H9" s="10">
        <f>1657+3+2357+184</f>
        <v>4201</v>
      </c>
      <c r="I9" s="10">
        <v>2500</v>
      </c>
      <c r="J9" s="28">
        <v>12000</v>
      </c>
    </row>
    <row r="10" spans="1:10">
      <c r="A10" s="33">
        <v>4</v>
      </c>
      <c r="B10" s="7" t="s">
        <v>45</v>
      </c>
      <c r="C10" s="7" t="s">
        <v>7</v>
      </c>
      <c r="D10" s="8" t="s">
        <v>8</v>
      </c>
      <c r="E10" s="9">
        <v>39427</v>
      </c>
      <c r="F10" s="10">
        <v>11101</v>
      </c>
      <c r="G10" s="10">
        <f t="shared" si="0"/>
        <v>12945</v>
      </c>
      <c r="H10" s="10">
        <f>1657+3+184</f>
        <v>1844</v>
      </c>
      <c r="I10" s="10">
        <v>2500</v>
      </c>
      <c r="J10" s="28">
        <v>12000</v>
      </c>
    </row>
    <row r="11" spans="1:10">
      <c r="A11" s="33">
        <v>5</v>
      </c>
      <c r="B11" s="7" t="s">
        <v>46</v>
      </c>
      <c r="C11" s="7" t="s">
        <v>9</v>
      </c>
      <c r="D11" s="8">
        <v>974</v>
      </c>
      <c r="E11" s="9">
        <v>34477</v>
      </c>
      <c r="F11" s="10">
        <v>0</v>
      </c>
      <c r="G11" s="10">
        <f t="shared" si="0"/>
        <v>4201</v>
      </c>
      <c r="H11" s="10">
        <f>1657+3+2357+184</f>
        <v>4201</v>
      </c>
      <c r="I11" s="10">
        <v>2500</v>
      </c>
      <c r="J11" s="28">
        <v>12000</v>
      </c>
    </row>
    <row r="12" spans="1:10" s="44" customFormat="1">
      <c r="A12" s="39">
        <v>6</v>
      </c>
      <c r="B12" s="38" t="s">
        <v>47</v>
      </c>
      <c r="C12" s="40" t="s">
        <v>10</v>
      </c>
      <c r="D12" s="41">
        <v>8340216</v>
      </c>
      <c r="E12" s="42">
        <v>39124</v>
      </c>
      <c r="F12" s="11">
        <v>9291</v>
      </c>
      <c r="G12" s="11">
        <f t="shared" si="0"/>
        <v>11135</v>
      </c>
      <c r="H12" s="11">
        <f>1657+3+184</f>
        <v>1844</v>
      </c>
      <c r="I12" s="11">
        <v>2500</v>
      </c>
      <c r="J12" s="43">
        <v>12000</v>
      </c>
    </row>
    <row r="13" spans="1:10">
      <c r="A13" s="33">
        <v>7</v>
      </c>
      <c r="B13" s="37" t="s">
        <v>48</v>
      </c>
      <c r="C13" s="7" t="s">
        <v>11</v>
      </c>
      <c r="D13" s="8" t="s">
        <v>12</v>
      </c>
      <c r="E13" s="9">
        <v>34536</v>
      </c>
      <c r="F13" s="10">
        <v>5052</v>
      </c>
      <c r="G13" s="10">
        <f t="shared" si="0"/>
        <v>9253</v>
      </c>
      <c r="H13" s="10">
        <f>1657+3+2357+184</f>
        <v>4201</v>
      </c>
      <c r="I13" s="10">
        <v>2500</v>
      </c>
      <c r="J13" s="28">
        <v>12000</v>
      </c>
    </row>
    <row r="14" spans="1:10" ht="15.75" thickBot="1">
      <c r="A14" s="34">
        <v>8</v>
      </c>
      <c r="B14" s="18" t="s">
        <v>49</v>
      </c>
      <c r="C14" s="18" t="s">
        <v>13</v>
      </c>
      <c r="D14" s="24" t="s">
        <v>14</v>
      </c>
      <c r="E14" s="25">
        <v>39427</v>
      </c>
      <c r="F14" s="26">
        <v>3347</v>
      </c>
      <c r="G14" s="26">
        <f t="shared" si="0"/>
        <v>5191</v>
      </c>
      <c r="H14" s="26">
        <f>1657+3+184</f>
        <v>1844</v>
      </c>
      <c r="I14" s="26">
        <v>2500</v>
      </c>
      <c r="J14" s="29">
        <v>12000</v>
      </c>
    </row>
    <row r="15" spans="1:10" ht="15.75" thickBot="1"/>
    <row r="16" spans="1:10" ht="15.75" thickBot="1">
      <c r="A16" s="48" t="s">
        <v>28</v>
      </c>
      <c r="B16" s="46"/>
      <c r="C16" s="46"/>
      <c r="D16" s="46"/>
      <c r="E16" s="46"/>
      <c r="F16" s="46"/>
      <c r="G16" s="46"/>
      <c r="H16" s="46"/>
      <c r="I16" s="46"/>
      <c r="J16" s="47"/>
    </row>
    <row r="17" spans="1:10" ht="90">
      <c r="A17" s="21" t="s">
        <v>0</v>
      </c>
      <c r="B17" s="1" t="s">
        <v>30</v>
      </c>
      <c r="C17" s="1" t="s">
        <v>31</v>
      </c>
      <c r="D17" s="2" t="s">
        <v>32</v>
      </c>
      <c r="E17" s="3" t="s">
        <v>33</v>
      </c>
      <c r="F17" s="2" t="s">
        <v>36</v>
      </c>
      <c r="G17" s="2" t="s">
        <v>34</v>
      </c>
      <c r="H17" s="2" t="s">
        <v>35</v>
      </c>
      <c r="I17" s="3" t="s">
        <v>37</v>
      </c>
      <c r="J17" s="22" t="s">
        <v>38</v>
      </c>
    </row>
    <row r="18" spans="1:10">
      <c r="A18" s="31">
        <v>0</v>
      </c>
      <c r="B18" s="4" t="s">
        <v>41</v>
      </c>
      <c r="C18" s="4" t="s">
        <v>15</v>
      </c>
      <c r="D18" s="5">
        <v>629</v>
      </c>
      <c r="E18" s="6" t="s">
        <v>3</v>
      </c>
      <c r="F18" s="6" t="s">
        <v>3</v>
      </c>
      <c r="G18" s="6" t="s">
        <v>3</v>
      </c>
      <c r="H18" s="6" t="s">
        <v>3</v>
      </c>
      <c r="I18" s="6" t="s">
        <v>3</v>
      </c>
      <c r="J18" s="23" t="s">
        <v>3</v>
      </c>
    </row>
    <row r="19" spans="1:10">
      <c r="A19" s="33">
        <v>1</v>
      </c>
      <c r="B19" s="7" t="s">
        <v>42</v>
      </c>
      <c r="C19" s="7" t="s">
        <v>4</v>
      </c>
      <c r="D19" s="8">
        <v>629</v>
      </c>
      <c r="E19" s="9">
        <v>39427</v>
      </c>
      <c r="F19" s="10">
        <v>3347</v>
      </c>
      <c r="G19" s="16">
        <f>F19+H19</f>
        <v>5191</v>
      </c>
      <c r="H19" s="10">
        <f>1660+184</f>
        <v>1844</v>
      </c>
      <c r="I19" s="10">
        <v>2500</v>
      </c>
      <c r="J19" s="17">
        <v>12000</v>
      </c>
    </row>
    <row r="20" spans="1:10">
      <c r="A20" s="33">
        <v>2</v>
      </c>
      <c r="B20" s="7" t="s">
        <v>43</v>
      </c>
      <c r="C20" s="7" t="s">
        <v>5</v>
      </c>
      <c r="D20" s="8">
        <v>277</v>
      </c>
      <c r="E20" s="9">
        <v>39427</v>
      </c>
      <c r="F20" s="10">
        <v>8539</v>
      </c>
      <c r="G20" s="10">
        <f>F20+H20</f>
        <v>10383</v>
      </c>
      <c r="H20" s="10">
        <f>1660+184</f>
        <v>1844</v>
      </c>
      <c r="I20" s="10">
        <v>2500</v>
      </c>
      <c r="J20" s="17">
        <v>12000</v>
      </c>
    </row>
    <row r="21" spans="1:10" ht="30">
      <c r="A21" s="33">
        <v>3</v>
      </c>
      <c r="B21" s="37" t="s">
        <v>44</v>
      </c>
      <c r="C21" s="7" t="s">
        <v>6</v>
      </c>
      <c r="D21" s="8">
        <v>1341110</v>
      </c>
      <c r="E21" s="9">
        <v>34478</v>
      </c>
      <c r="F21" s="10">
        <f>6934</f>
        <v>6934</v>
      </c>
      <c r="G21" s="10">
        <f>H21+F21</f>
        <v>11135</v>
      </c>
      <c r="H21" s="10">
        <f>1660+2357+184</f>
        <v>4201</v>
      </c>
      <c r="I21" s="10">
        <v>2500</v>
      </c>
      <c r="J21" s="17">
        <v>12000</v>
      </c>
    </row>
    <row r="22" spans="1:10">
      <c r="A22" s="33">
        <v>4</v>
      </c>
      <c r="B22" s="7" t="s">
        <v>45</v>
      </c>
      <c r="C22" s="7" t="s">
        <v>7</v>
      </c>
      <c r="D22" s="8" t="s">
        <v>16</v>
      </c>
      <c r="E22" s="9">
        <v>39427</v>
      </c>
      <c r="F22" s="10">
        <f>11202</f>
        <v>11202</v>
      </c>
      <c r="G22" s="10">
        <f>H22+F22</f>
        <v>13046</v>
      </c>
      <c r="H22" s="10">
        <f>1660+184</f>
        <v>1844</v>
      </c>
      <c r="I22" s="10">
        <v>2500</v>
      </c>
      <c r="J22" s="17">
        <v>12000</v>
      </c>
    </row>
    <row r="23" spans="1:10">
      <c r="A23" s="33">
        <v>5</v>
      </c>
      <c r="B23" s="7" t="s">
        <v>46</v>
      </c>
      <c r="C23" s="7" t="s">
        <v>9</v>
      </c>
      <c r="D23" s="8">
        <v>985</v>
      </c>
      <c r="E23" s="9">
        <v>34477</v>
      </c>
      <c r="F23" s="10">
        <v>0</v>
      </c>
      <c r="G23" s="10">
        <f t="shared" ref="G23:G26" si="1">H23+F23</f>
        <v>4201</v>
      </c>
      <c r="H23" s="10">
        <f>2357+1660+184</f>
        <v>4201</v>
      </c>
      <c r="I23" s="10">
        <v>2500</v>
      </c>
      <c r="J23" s="17">
        <v>12000</v>
      </c>
    </row>
    <row r="24" spans="1:10">
      <c r="A24" s="33">
        <v>6</v>
      </c>
      <c r="B24" s="38" t="s">
        <v>47</v>
      </c>
      <c r="C24" s="7" t="s">
        <v>10</v>
      </c>
      <c r="D24" s="8">
        <v>8340214</v>
      </c>
      <c r="E24" s="9">
        <v>39427</v>
      </c>
      <c r="F24" s="10">
        <f>9291</f>
        <v>9291</v>
      </c>
      <c r="G24" s="10">
        <f>H24+F24</f>
        <v>11135</v>
      </c>
      <c r="H24" s="10">
        <f>1660+184</f>
        <v>1844</v>
      </c>
      <c r="I24" s="10">
        <v>2500</v>
      </c>
      <c r="J24" s="17">
        <v>12000</v>
      </c>
    </row>
    <row r="25" spans="1:10">
      <c r="A25" s="33">
        <v>7</v>
      </c>
      <c r="B25" s="37" t="s">
        <v>48</v>
      </c>
      <c r="C25" s="7" t="s">
        <v>11</v>
      </c>
      <c r="D25" s="8">
        <v>3340506</v>
      </c>
      <c r="E25" s="9">
        <v>34536</v>
      </c>
      <c r="F25" s="10">
        <f>6934</f>
        <v>6934</v>
      </c>
      <c r="G25" s="10">
        <f t="shared" si="1"/>
        <v>11135</v>
      </c>
      <c r="H25" s="10">
        <f>1660+2357+184</f>
        <v>4201</v>
      </c>
      <c r="I25" s="10">
        <v>2500</v>
      </c>
      <c r="J25" s="17">
        <v>12000</v>
      </c>
    </row>
    <row r="26" spans="1:10" ht="15.75" thickBot="1">
      <c r="A26" s="34">
        <v>8</v>
      </c>
      <c r="B26" s="18" t="s">
        <v>49</v>
      </c>
      <c r="C26" s="18" t="s">
        <v>13</v>
      </c>
      <c r="D26" s="24" t="s">
        <v>17</v>
      </c>
      <c r="E26" s="25">
        <v>39427</v>
      </c>
      <c r="F26" s="26">
        <v>3347</v>
      </c>
      <c r="G26" s="26">
        <f t="shared" si="1"/>
        <v>5191</v>
      </c>
      <c r="H26" s="26">
        <f>1660+184</f>
        <v>1844</v>
      </c>
      <c r="I26" s="26">
        <v>2500</v>
      </c>
      <c r="J26" s="27">
        <v>12000</v>
      </c>
    </row>
    <row r="27" spans="1:10" ht="15.75" thickBot="1"/>
    <row r="28" spans="1:10" ht="15.75" thickBot="1">
      <c r="A28" s="48" t="s">
        <v>27</v>
      </c>
      <c r="B28" s="46"/>
      <c r="C28" s="46"/>
      <c r="D28" s="46"/>
      <c r="E28" s="46"/>
      <c r="F28" s="46"/>
      <c r="G28" s="46"/>
      <c r="H28" s="46"/>
      <c r="I28" s="46"/>
      <c r="J28" s="47"/>
    </row>
    <row r="29" spans="1:10" ht="90">
      <c r="A29" s="21" t="s">
        <v>0</v>
      </c>
      <c r="B29" s="1" t="s">
        <v>30</v>
      </c>
      <c r="C29" s="1" t="s">
        <v>31</v>
      </c>
      <c r="D29" s="2" t="s">
        <v>32</v>
      </c>
      <c r="E29" s="3" t="s">
        <v>33</v>
      </c>
      <c r="F29" s="2" t="s">
        <v>36</v>
      </c>
      <c r="G29" s="2" t="s">
        <v>34</v>
      </c>
      <c r="H29" s="2" t="s">
        <v>35</v>
      </c>
      <c r="I29" s="3" t="s">
        <v>37</v>
      </c>
      <c r="J29" s="22" t="s">
        <v>38</v>
      </c>
    </row>
    <row r="30" spans="1:10">
      <c r="A30" s="35">
        <v>0</v>
      </c>
      <c r="B30" s="12" t="s">
        <v>40</v>
      </c>
      <c r="C30" s="13" t="s">
        <v>18</v>
      </c>
      <c r="D30" s="13">
        <v>3340604</v>
      </c>
      <c r="E30" s="11" t="s">
        <v>3</v>
      </c>
      <c r="F30" s="11" t="s">
        <v>3</v>
      </c>
      <c r="G30" s="11" t="s">
        <v>3</v>
      </c>
      <c r="H30" s="11" t="s">
        <v>3</v>
      </c>
      <c r="I30" s="11" t="s">
        <v>3</v>
      </c>
      <c r="J30" s="15" t="s">
        <v>3</v>
      </c>
    </row>
    <row r="31" spans="1:10">
      <c r="A31" s="32">
        <v>1</v>
      </c>
      <c r="B31" s="7" t="s">
        <v>42</v>
      </c>
      <c r="C31" s="11" t="s">
        <v>19</v>
      </c>
      <c r="D31" s="11">
        <v>73406076</v>
      </c>
      <c r="E31" s="9">
        <v>33092</v>
      </c>
      <c r="F31" s="10">
        <f>4480-1200</f>
        <v>3280</v>
      </c>
      <c r="G31" s="16">
        <f>F31+3212+(4016-3535)+1+89</f>
        <v>7063</v>
      </c>
      <c r="H31" s="10">
        <f>G31-F31</f>
        <v>3783</v>
      </c>
      <c r="I31" s="10">
        <v>2500</v>
      </c>
      <c r="J31" s="17">
        <v>12000</v>
      </c>
    </row>
    <row r="32" spans="1:10">
      <c r="A32" s="32">
        <v>2</v>
      </c>
      <c r="B32" s="7" t="s">
        <v>50</v>
      </c>
      <c r="C32" s="11" t="s">
        <v>20</v>
      </c>
      <c r="D32" s="11">
        <v>3341009</v>
      </c>
      <c r="E32" s="9">
        <v>40410</v>
      </c>
      <c r="F32" s="10">
        <v>11418</v>
      </c>
      <c r="G32" s="10">
        <f>F32+H32+89</f>
        <v>12637</v>
      </c>
      <c r="H32" s="10">
        <f>4016-2887+1</f>
        <v>1130</v>
      </c>
      <c r="I32" s="10">
        <v>2500</v>
      </c>
      <c r="J32" s="17">
        <v>12000</v>
      </c>
    </row>
    <row r="33" spans="1:10">
      <c r="A33" s="32">
        <v>3</v>
      </c>
      <c r="B33" s="7" t="s">
        <v>51</v>
      </c>
      <c r="C33" s="11" t="s">
        <v>21</v>
      </c>
      <c r="D33" s="11">
        <v>5340809</v>
      </c>
      <c r="E33" s="9">
        <v>35396</v>
      </c>
      <c r="F33" s="10">
        <v>0</v>
      </c>
      <c r="G33" s="10">
        <f>F33+H33+89</f>
        <v>3588</v>
      </c>
      <c r="H33" s="10">
        <f>4016-2887+1+2369</f>
        <v>3499</v>
      </c>
      <c r="I33" s="10">
        <v>2500</v>
      </c>
      <c r="J33" s="17">
        <v>12000</v>
      </c>
    </row>
    <row r="34" spans="1:10" ht="30">
      <c r="A34" s="32">
        <v>4</v>
      </c>
      <c r="B34" s="37" t="s">
        <v>44</v>
      </c>
      <c r="C34" s="11" t="s">
        <v>22</v>
      </c>
      <c r="D34" s="11">
        <v>13412203</v>
      </c>
      <c r="E34" s="9">
        <v>34477</v>
      </c>
      <c r="F34" s="10">
        <v>6934</v>
      </c>
      <c r="G34" s="10">
        <f>F34+H34+89</f>
        <v>11037</v>
      </c>
      <c r="H34" s="10">
        <f>4016-2887+1+2884</f>
        <v>4014</v>
      </c>
      <c r="I34" s="10">
        <v>2500</v>
      </c>
      <c r="J34" s="17">
        <v>12000</v>
      </c>
    </row>
    <row r="35" spans="1:10">
      <c r="A35" s="32">
        <v>5</v>
      </c>
      <c r="B35" s="7" t="s">
        <v>52</v>
      </c>
      <c r="C35" s="14" t="s">
        <v>23</v>
      </c>
      <c r="D35" s="11">
        <v>73403005</v>
      </c>
      <c r="E35" s="9">
        <v>31842</v>
      </c>
      <c r="F35" s="10">
        <v>0</v>
      </c>
      <c r="G35" s="10">
        <f>3448-2887+1+89</f>
        <v>651</v>
      </c>
      <c r="H35" s="10">
        <f>3448-2887+1</f>
        <v>562</v>
      </c>
      <c r="I35" s="10">
        <v>2500</v>
      </c>
      <c r="J35" s="17">
        <v>12000</v>
      </c>
    </row>
    <row r="36" spans="1:10">
      <c r="A36" s="32">
        <v>6</v>
      </c>
      <c r="B36" s="7" t="s">
        <v>53</v>
      </c>
      <c r="C36" s="11" t="s">
        <v>24</v>
      </c>
      <c r="D36" s="11">
        <v>1003409004</v>
      </c>
      <c r="E36" s="9">
        <v>33129</v>
      </c>
      <c r="F36" s="10">
        <v>0</v>
      </c>
      <c r="G36" s="10">
        <f>3448-2887+1+89</f>
        <v>651</v>
      </c>
      <c r="H36" s="10">
        <f>4016-2887+1+2884</f>
        <v>4014</v>
      </c>
      <c r="I36" s="10">
        <v>2500</v>
      </c>
      <c r="J36" s="17">
        <v>12000</v>
      </c>
    </row>
    <row r="37" spans="1:10">
      <c r="A37" s="32">
        <v>7</v>
      </c>
      <c r="B37" s="7" t="s">
        <v>54</v>
      </c>
      <c r="C37" s="11" t="s">
        <v>25</v>
      </c>
      <c r="D37" s="11" t="s">
        <v>3</v>
      </c>
      <c r="E37" s="11" t="s">
        <v>3</v>
      </c>
      <c r="F37" s="11" t="s">
        <v>3</v>
      </c>
      <c r="G37" s="11" t="s">
        <v>3</v>
      </c>
      <c r="H37" s="11" t="s">
        <v>3</v>
      </c>
      <c r="I37" s="11" t="s">
        <v>3</v>
      </c>
      <c r="J37" s="15" t="s">
        <v>3</v>
      </c>
    </row>
    <row r="38" spans="1:10" ht="15.75" thickBot="1">
      <c r="A38" s="36">
        <v>8</v>
      </c>
      <c r="B38" s="18" t="s">
        <v>55</v>
      </c>
      <c r="C38" s="19" t="s">
        <v>26</v>
      </c>
      <c r="D38" s="19" t="s">
        <v>3</v>
      </c>
      <c r="E38" s="19" t="s">
        <v>3</v>
      </c>
      <c r="F38" s="19" t="s">
        <v>3</v>
      </c>
      <c r="G38" s="19" t="s">
        <v>3</v>
      </c>
      <c r="H38" s="19" t="s">
        <v>3</v>
      </c>
      <c r="I38" s="19" t="s">
        <v>3</v>
      </c>
      <c r="J38" s="20" t="s">
        <v>3</v>
      </c>
    </row>
  </sheetData>
  <mergeCells count="3">
    <mergeCell ref="A4:J4"/>
    <mergeCell ref="A16:J16"/>
    <mergeCell ref="A28:J28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I. Tikhonov</dc:creator>
  <cp:lastModifiedBy>User</cp:lastModifiedBy>
  <cp:lastPrinted>2024-12-10T08:54:34Z</cp:lastPrinted>
  <dcterms:created xsi:type="dcterms:W3CDTF">2024-12-10T08:37:32Z</dcterms:created>
  <dcterms:modified xsi:type="dcterms:W3CDTF">2025-10-26T14:26:21Z</dcterms:modified>
</cp:coreProperties>
</file>